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xr:revisionPtr revIDLastSave="0" documentId="13_ncr:1_{9CCE05ED-FC78-1744-B039-B75EB3277BB1}" xr6:coauthVersionLast="47" xr6:coauthVersionMax="47" xr10:uidLastSave="{00000000-0000-0000-0000-000000000000}"/>
  <bookViews>
    <workbookView xWindow="0" yWindow="660" windowWidth="29400" windowHeight="16920" xr2:uid="{00000000-000D-0000-FFFF-FFFF00000000}"/>
  </bookViews>
  <sheets>
    <sheet name="portfolio HYPO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I12" i="1"/>
  <c r="G12" i="1"/>
  <c r="E12" i="1"/>
  <c r="D12" i="1"/>
  <c r="H3" i="1"/>
  <c r="O8" i="1"/>
  <c r="I8" i="1"/>
  <c r="I15" i="1" s="1"/>
  <c r="G8" i="1"/>
  <c r="E8" i="1"/>
  <c r="D8" i="1"/>
  <c r="J6" i="1"/>
  <c r="M6" i="1" s="1"/>
  <c r="J5" i="1"/>
  <c r="H5" i="1"/>
  <c r="F5" i="1"/>
  <c r="M5" i="1" s="1"/>
  <c r="J4" i="1"/>
  <c r="H4" i="1"/>
  <c r="F4" i="1"/>
  <c r="J3" i="1"/>
  <c r="F3" i="1"/>
  <c r="D15" i="1" l="1"/>
  <c r="M4" i="1"/>
  <c r="D13" i="1"/>
  <c r="F8" i="1"/>
  <c r="G13" i="1"/>
  <c r="E15" i="1"/>
  <c r="O13" i="1"/>
  <c r="E13" i="1"/>
  <c r="J8" i="1"/>
  <c r="O15" i="1"/>
  <c r="H8" i="1"/>
  <c r="G15" i="1"/>
  <c r="I13" i="1"/>
  <c r="M3" i="1"/>
  <c r="M8" i="1" l="1"/>
</calcChain>
</file>

<file path=xl/sharedStrings.xml><?xml version="1.0" encoding="utf-8"?>
<sst xmlns="http://schemas.openxmlformats.org/spreadsheetml/2006/main" count="40" uniqueCount="35">
  <si>
    <t>ID</t>
  </si>
  <si>
    <t>NEMOVITOST</t>
  </si>
  <si>
    <t>ZÁSTAVA</t>
  </si>
  <si>
    <t>HYPOX 1.1.2026</t>
  </si>
  <si>
    <t>HYPOX 1.4.2026</t>
  </si>
  <si>
    <t>Q1 DIFF</t>
  </si>
  <si>
    <t>HYPOX 1.7.2026</t>
  </si>
  <si>
    <t>Q2 DIFF</t>
  </si>
  <si>
    <t>HYPOX 1.10.2026</t>
  </si>
  <si>
    <t>Q3 DIFF</t>
  </si>
  <si>
    <t>HYPOX 1.1.2027</t>
  </si>
  <si>
    <t>Q4 DIFF</t>
  </si>
  <si>
    <t>2026 DIFF</t>
  </si>
  <si>
    <t>ODHAD BANKA</t>
  </si>
  <si>
    <t>ODHAD KDY</t>
  </si>
  <si>
    <t>HISTORIE</t>
  </si>
  <si>
    <t>01</t>
  </si>
  <si>
    <t>ANO</t>
  </si>
  <si>
    <t>leden 2026</t>
  </si>
  <si>
    <t>MMB</t>
  </si>
  <si>
    <t>04</t>
  </si>
  <si>
    <t>říjen 2025</t>
  </si>
  <si>
    <t>05</t>
  </si>
  <si>
    <t>květen 2026</t>
  </si>
  <si>
    <t>TOTAL</t>
  </si>
  <si>
    <t>DLUHY FO</t>
  </si>
  <si>
    <t>DLUHY PO</t>
  </si>
  <si>
    <t>DLUHY CELKEM</t>
  </si>
  <si>
    <t>k 1.10.2026</t>
  </si>
  <si>
    <t>LTV PORTFOLIO</t>
  </si>
  <si>
    <t>LTV</t>
  </si>
  <si>
    <t>EKVITA</t>
  </si>
  <si>
    <t>Vinohradská 8, Praha, byt č. 3</t>
  </si>
  <si>
    <t>Budovatelů 3, Most, byt č. 1</t>
  </si>
  <si>
    <t>Hrdinů 6, Teplice, byt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</si>
</sst>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[$Kč-405]_-;\-* #,##0\ [$Kč-405]_-;_-* &quot;-&quot;??\ [$Kč-405]_-;_-@"/>
    <numFmt numFmtId="165" formatCode="#,##0\ [$Kč-405]"/>
  </numFmts>
  <fonts count="9" x14ac:knownFonts="1">
    <font>
      <sz val="10"/>
      <color rgb="FF000000"/>
      <name val="Arial"/>
      <scheme val="minor"/>
    </font>
    <font>
      <b/>
      <sz val="11"/>
      <color rgb="FF000000"/>
      <name val="Arial"/>
      <family val="2"/>
      <scheme val="minor"/>
    </font>
    <font>
      <sz val="11"/>
      <color rgb="FF000000"/>
      <name val="Calibri"/>
      <family val="2"/>
    </font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Calibri"/>
      <family val="2"/>
    </font>
    <font>
      <b/>
      <sz val="11"/>
      <color rgb="FFFF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4CCCC"/>
        <bgColor rgb="FFF4CCCC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0" borderId="0" xfId="0" applyFont="1"/>
    <xf numFmtId="49" fontId="3" fillId="0" borderId="0" xfId="0" applyNumberFormat="1" applyFont="1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/>
    <xf numFmtId="164" fontId="4" fillId="0" borderId="0" xfId="0" applyNumberFormat="1" applyFont="1"/>
    <xf numFmtId="164" fontId="4" fillId="4" borderId="0" xfId="0" applyNumberFormat="1" applyFont="1" applyFill="1"/>
    <xf numFmtId="49" fontId="3" fillId="0" borderId="3" xfId="0" applyNumberFormat="1" applyFont="1" applyBorder="1" applyAlignment="1">
      <alignment horizontal="center"/>
    </xf>
    <xf numFmtId="165" fontId="5" fillId="0" borderId="0" xfId="0" applyNumberFormat="1" applyFont="1"/>
    <xf numFmtId="0" fontId="5" fillId="0" borderId="0" xfId="0" applyFont="1"/>
    <xf numFmtId="164" fontId="5" fillId="0" borderId="0" xfId="0" applyNumberFormat="1" applyFont="1" applyAlignment="1">
      <alignment vertical="center"/>
    </xf>
    <xf numFmtId="0" fontId="3" fillId="0" borderId="4" xfId="0" applyFont="1" applyBorder="1"/>
    <xf numFmtId="0" fontId="5" fillId="0" borderId="4" xfId="0" applyFont="1" applyBorder="1"/>
    <xf numFmtId="165" fontId="5" fillId="0" borderId="4" xfId="0" applyNumberFormat="1" applyFont="1" applyBorder="1"/>
    <xf numFmtId="164" fontId="5" fillId="0" borderId="4" xfId="0" applyNumberFormat="1" applyFont="1" applyBorder="1" applyAlignment="1">
      <alignment vertical="center"/>
    </xf>
    <xf numFmtId="164" fontId="3" fillId="0" borderId="4" xfId="0" applyNumberFormat="1" applyFont="1" applyBorder="1"/>
    <xf numFmtId="164" fontId="4" fillId="0" borderId="4" xfId="0" applyNumberFormat="1" applyFont="1" applyBorder="1"/>
    <xf numFmtId="164" fontId="4" fillId="4" borderId="4" xfId="0" applyNumberFormat="1" applyFont="1" applyFill="1" applyBorder="1"/>
    <xf numFmtId="49" fontId="1" fillId="0" borderId="0" xfId="0" applyNumberFormat="1" applyFont="1" applyAlignment="1">
      <alignment horizontal="center"/>
    </xf>
    <xf numFmtId="164" fontId="1" fillId="0" borderId="0" xfId="0" applyNumberFormat="1" applyFont="1"/>
    <xf numFmtId="164" fontId="6" fillId="0" borderId="0" xfId="0" applyNumberFormat="1" applyFont="1"/>
    <xf numFmtId="164" fontId="6" fillId="4" borderId="0" xfId="0" applyNumberFormat="1" applyFont="1" applyFill="1"/>
    <xf numFmtId="0" fontId="2" fillId="4" borderId="0" xfId="0" applyFont="1" applyFill="1"/>
    <xf numFmtId="0" fontId="7" fillId="5" borderId="0" xfId="0" applyFont="1" applyFill="1"/>
    <xf numFmtId="165" fontId="1" fillId="5" borderId="0" xfId="0" applyNumberFormat="1" applyFont="1" applyFill="1"/>
    <xf numFmtId="10" fontId="1" fillId="5" borderId="0" xfId="0" applyNumberFormat="1" applyFont="1" applyFill="1"/>
    <xf numFmtId="10" fontId="3" fillId="5" borderId="0" xfId="0" applyNumberFormat="1" applyFont="1" applyFill="1"/>
    <xf numFmtId="165" fontId="8" fillId="0" borderId="0" xfId="0" applyNumberFormat="1" applyFont="1"/>
    <xf numFmtId="0" fontId="8" fillId="0" borderId="0" xfId="0" applyFont="1"/>
    <xf numFmtId="10" fontId="1" fillId="5" borderId="0" xfId="0" applyNumberFormat="1" applyFont="1" applyFill="1" applyAlignment="1">
      <alignment horizontal="right"/>
    </xf>
    <xf numFmtId="10" fontId="1" fillId="0" borderId="0" xfId="0" applyNumberFormat="1" applyFont="1"/>
    <xf numFmtId="10" fontId="1" fillId="4" borderId="0" xfId="0" applyNumberFormat="1" applyFont="1" applyFill="1"/>
    <xf numFmtId="0" fontId="1" fillId="0" borderId="0" xfId="0" applyFont="1"/>
    <xf numFmtId="0" fontId="7" fillId="4" borderId="0" xfId="0" applyFont="1" applyFill="1"/>
    <xf numFmtId="0" fontId="7" fillId="0" borderId="0" xfId="0" applyFont="1"/>
    <xf numFmtId="164" fontId="3" fillId="0" borderId="0" xfId="0" applyNumberFormat="1" applyFont="1" applyFill="1"/>
  </cellXfs>
  <cellStyles count="1">
    <cellStyle name="Normální" xfId="0" builtinId="0"/>
  </cellStyles>
  <dxfs count="2">
    <dxf>
      <font>
        <color rgb="FFFF0000"/>
      </font>
      <fill>
        <patternFill patternType="none"/>
      </fill>
    </dxf>
    <dxf>
      <font>
        <color theme="7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83"/>
  <sheetViews>
    <sheetView tabSelected="1" zoomScale="130" zoomScaleNormal="130" workbookViewId="0">
      <pane ySplit="2" topLeftCell="A3" activePane="bottomLeft" state="frozen"/>
      <selection pane="bottomLeft" activeCell="B18" sqref="B18"/>
    </sheetView>
  </sheetViews>
  <sheetFormatPr baseColWidth="10" defaultColWidth="12.6640625" defaultRowHeight="15.75" customHeight="1" x14ac:dyDescent="0.15"/>
  <cols>
    <col min="1" max="1" width="13" customWidth="1"/>
    <col min="2" max="2" width="48.5" customWidth="1"/>
    <col min="3" max="3" width="12.6640625" customWidth="1"/>
    <col min="4" max="4" width="15.6640625" customWidth="1"/>
    <col min="5" max="5" width="16.6640625" customWidth="1"/>
    <col min="6" max="6" width="12.6640625" customWidth="1"/>
    <col min="7" max="7" width="17.83203125" customWidth="1"/>
    <col min="8" max="8" width="20.33203125" customWidth="1"/>
    <col min="9" max="9" width="19.6640625" customWidth="1"/>
    <col min="10" max="17" width="14.6640625" customWidth="1"/>
    <col min="18" max="18" width="13.83203125" customWidth="1"/>
    <col min="19" max="19" width="10.6640625" customWidth="1"/>
    <col min="20" max="20" width="7.664062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3"/>
      <c r="O1" s="4" t="s">
        <v>13</v>
      </c>
      <c r="P1" s="1" t="s">
        <v>14</v>
      </c>
      <c r="Q1" s="1" t="s">
        <v>15</v>
      </c>
      <c r="R1" s="5"/>
      <c r="S1" s="5"/>
      <c r="T1" s="5"/>
    </row>
    <row r="3" spans="1:20" x14ac:dyDescent="0.2">
      <c r="A3" s="6" t="s">
        <v>16</v>
      </c>
      <c r="B3" s="7" t="s">
        <v>32</v>
      </c>
      <c r="C3" s="8" t="s">
        <v>17</v>
      </c>
      <c r="D3" s="9">
        <v>9654835</v>
      </c>
      <c r="E3" s="9">
        <v>9800643</v>
      </c>
      <c r="F3" s="9">
        <f t="shared" ref="F3:F5" si="0">E3-D3</f>
        <v>145808</v>
      </c>
      <c r="G3" s="9">
        <v>10035000</v>
      </c>
      <c r="H3" s="9">
        <f t="shared" ref="H3:H5" si="1">G3-E3</f>
        <v>234357</v>
      </c>
      <c r="I3" s="40">
        <v>10450000</v>
      </c>
      <c r="J3" s="9">
        <f t="shared" ref="J3:J5" si="2">I3-G3</f>
        <v>415000</v>
      </c>
      <c r="K3" s="9"/>
      <c r="L3" s="9"/>
      <c r="M3" s="9">
        <f t="shared" ref="M3:M5" si="3">F3+H3+J3+L3</f>
        <v>795165</v>
      </c>
      <c r="N3" s="10"/>
      <c r="O3" s="11">
        <v>11000000</v>
      </c>
      <c r="P3" s="6" t="s">
        <v>18</v>
      </c>
      <c r="Q3" s="12" t="s">
        <v>19</v>
      </c>
      <c r="R3" s="5"/>
      <c r="S3" s="5"/>
      <c r="T3" s="5"/>
    </row>
    <row r="4" spans="1:20" x14ac:dyDescent="0.2">
      <c r="A4" s="6" t="s">
        <v>20</v>
      </c>
      <c r="B4" s="7" t="s">
        <v>33</v>
      </c>
      <c r="C4" s="8" t="s">
        <v>17</v>
      </c>
      <c r="D4" s="9">
        <v>2589064</v>
      </c>
      <c r="E4" s="9">
        <v>2850682</v>
      </c>
      <c r="F4" s="9">
        <f t="shared" si="0"/>
        <v>261618</v>
      </c>
      <c r="G4" s="9">
        <v>3049502</v>
      </c>
      <c r="H4" s="9">
        <f t="shared" si="1"/>
        <v>198820</v>
      </c>
      <c r="I4" s="9">
        <v>3046890</v>
      </c>
      <c r="J4" s="9">
        <f t="shared" si="2"/>
        <v>-2612</v>
      </c>
      <c r="K4" s="9"/>
      <c r="L4" s="9"/>
      <c r="M4" s="9">
        <f t="shared" si="3"/>
        <v>457826</v>
      </c>
      <c r="N4" s="10"/>
      <c r="O4" s="11">
        <v>3100000</v>
      </c>
      <c r="P4" s="6" t="s">
        <v>21</v>
      </c>
      <c r="Q4" s="8" t="s">
        <v>19</v>
      </c>
      <c r="R4" s="5"/>
      <c r="S4" s="5"/>
      <c r="T4" s="5"/>
    </row>
    <row r="5" spans="1:20" x14ac:dyDescent="0.2">
      <c r="A5" s="6" t="s">
        <v>22</v>
      </c>
      <c r="B5" s="7" t="s">
        <v>34</v>
      </c>
      <c r="C5" s="8" t="s">
        <v>17</v>
      </c>
      <c r="D5" s="9">
        <v>2417427</v>
      </c>
      <c r="E5" s="9">
        <v>2527648</v>
      </c>
      <c r="F5" s="9">
        <f t="shared" si="0"/>
        <v>110221</v>
      </c>
      <c r="G5" s="9">
        <v>2639314</v>
      </c>
      <c r="H5" s="9">
        <f t="shared" si="1"/>
        <v>111666</v>
      </c>
      <c r="I5" s="9">
        <v>2708291</v>
      </c>
      <c r="J5" s="9">
        <f t="shared" si="2"/>
        <v>68977</v>
      </c>
      <c r="K5" s="9"/>
      <c r="L5" s="9"/>
      <c r="M5" s="9">
        <f t="shared" si="3"/>
        <v>290864</v>
      </c>
      <c r="N5" s="10"/>
      <c r="O5" s="11">
        <v>2850000</v>
      </c>
      <c r="P5" s="6" t="s">
        <v>23</v>
      </c>
      <c r="Q5" s="8" t="s">
        <v>19</v>
      </c>
      <c r="R5" s="5"/>
      <c r="S5" s="5"/>
      <c r="T5" s="5"/>
    </row>
    <row r="6" spans="1:20" x14ac:dyDescent="0.2">
      <c r="A6" s="7"/>
      <c r="B6" s="14"/>
      <c r="C6" s="13"/>
      <c r="D6" s="13"/>
      <c r="E6" s="13"/>
      <c r="F6" s="13"/>
      <c r="G6" s="15"/>
      <c r="H6" s="9"/>
      <c r="I6" s="7"/>
      <c r="J6" s="9">
        <f t="shared" ref="J6:J7" si="4">I6-G6</f>
        <v>0</v>
      </c>
      <c r="K6" s="7"/>
      <c r="L6" s="7"/>
      <c r="M6" s="9">
        <f t="shared" ref="M6:M8" si="5">F6+H6+J6</f>
        <v>0</v>
      </c>
      <c r="N6" s="10"/>
      <c r="O6" s="11"/>
      <c r="P6" s="7"/>
      <c r="Q6" s="7"/>
      <c r="R6" s="5"/>
      <c r="S6" s="5"/>
      <c r="T6" s="5"/>
    </row>
    <row r="7" spans="1:20" x14ac:dyDescent="0.2">
      <c r="A7" s="16"/>
      <c r="B7" s="17"/>
      <c r="C7" s="18"/>
      <c r="D7" s="18"/>
      <c r="E7" s="18"/>
      <c r="F7" s="18"/>
      <c r="G7" s="19"/>
      <c r="H7" s="20"/>
      <c r="I7" s="19"/>
      <c r="J7" s="20"/>
      <c r="K7" s="16"/>
      <c r="L7" s="16"/>
      <c r="M7" s="20"/>
      <c r="N7" s="21"/>
      <c r="O7" s="22"/>
      <c r="P7" s="7"/>
      <c r="Q7" s="7"/>
      <c r="R7" s="5"/>
      <c r="S7" s="5"/>
      <c r="T7" s="5"/>
    </row>
    <row r="8" spans="1:20" x14ac:dyDescent="0.2">
      <c r="A8" s="23" t="s">
        <v>24</v>
      </c>
      <c r="B8" s="7"/>
      <c r="C8" s="8"/>
      <c r="D8" s="24">
        <f>SUM(D3:D7)</f>
        <v>14661326</v>
      </c>
      <c r="E8" s="24">
        <f>SUM(E3:E7)</f>
        <v>15178973</v>
      </c>
      <c r="F8" s="24">
        <f>SUM(F3:F7)</f>
        <v>517647</v>
      </c>
      <c r="G8" s="24">
        <f>SUM(G3:G7)</f>
        <v>15723816</v>
      </c>
      <c r="H8" s="24">
        <f>SUM(H3:H7)</f>
        <v>544843</v>
      </c>
      <c r="I8" s="24">
        <f>SUM(I3:I7)</f>
        <v>16205181</v>
      </c>
      <c r="J8" s="24">
        <f>SUM(J3:J7)</f>
        <v>481365</v>
      </c>
      <c r="K8" s="9"/>
      <c r="L8" s="9"/>
      <c r="M8" s="24">
        <f t="shared" si="5"/>
        <v>1543855</v>
      </c>
      <c r="N8" s="25"/>
      <c r="O8" s="26">
        <f>SUM(O3:O7)</f>
        <v>16950000</v>
      </c>
      <c r="P8" s="7"/>
      <c r="Q8" s="7"/>
      <c r="R8" s="5"/>
      <c r="S8" s="5"/>
      <c r="T8" s="5"/>
    </row>
    <row r="9" spans="1:20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27"/>
      <c r="P9" s="7"/>
      <c r="Q9" s="7"/>
      <c r="R9" s="5"/>
      <c r="S9" s="5"/>
      <c r="T9" s="5"/>
    </row>
    <row r="10" spans="1:20" ht="15" x14ac:dyDescent="0.2">
      <c r="A10" s="28" t="s">
        <v>25</v>
      </c>
      <c r="B10" s="29"/>
      <c r="C10" s="29"/>
      <c r="D10" s="29">
        <v>13000000</v>
      </c>
      <c r="E10" s="29">
        <v>13000000</v>
      </c>
      <c r="F10" s="30"/>
      <c r="G10" s="29">
        <v>13000000</v>
      </c>
      <c r="H10" s="5"/>
      <c r="I10" s="29">
        <v>13000000</v>
      </c>
      <c r="J10" s="5"/>
      <c r="K10" s="5"/>
      <c r="L10" s="5"/>
      <c r="M10" s="5"/>
      <c r="N10" s="5"/>
      <c r="O10" s="26">
        <v>13000000</v>
      </c>
      <c r="P10" s="5"/>
      <c r="Q10" s="5"/>
      <c r="R10" s="5"/>
      <c r="S10" s="5"/>
      <c r="T10" s="5"/>
    </row>
    <row r="11" spans="1:20" ht="15" x14ac:dyDescent="0.2">
      <c r="A11" s="28" t="s">
        <v>26</v>
      </c>
      <c r="B11" s="31"/>
      <c r="C11" s="30"/>
      <c r="D11" s="29">
        <v>0</v>
      </c>
      <c r="E11" s="29">
        <v>0</v>
      </c>
      <c r="F11" s="30"/>
      <c r="G11" s="29">
        <v>0</v>
      </c>
      <c r="H11" s="5"/>
      <c r="I11" s="29">
        <v>0</v>
      </c>
      <c r="J11" s="5"/>
      <c r="K11" s="5"/>
      <c r="L11" s="5"/>
      <c r="M11" s="5"/>
      <c r="N11" s="5"/>
      <c r="O11" s="26">
        <v>0</v>
      </c>
      <c r="P11" s="5"/>
      <c r="Q11" s="5"/>
      <c r="R11" s="5"/>
      <c r="S11" s="5"/>
      <c r="T11" s="5"/>
    </row>
    <row r="12" spans="1:20" ht="15" x14ac:dyDescent="0.2">
      <c r="A12" s="28" t="s">
        <v>27</v>
      </c>
      <c r="B12" s="31"/>
      <c r="C12" s="30"/>
      <c r="D12" s="29">
        <f>D10+D11</f>
        <v>13000000</v>
      </c>
      <c r="E12" s="29">
        <f>E10+E11</f>
        <v>13000000</v>
      </c>
      <c r="F12" s="30"/>
      <c r="G12" s="29">
        <f>G10+G11</f>
        <v>13000000</v>
      </c>
      <c r="H12" s="5"/>
      <c r="I12" s="29">
        <f>I10+I11</f>
        <v>13000000</v>
      </c>
      <c r="J12" s="5"/>
      <c r="K12" s="5"/>
      <c r="L12" s="5"/>
      <c r="M12" s="5"/>
      <c r="N12" s="32"/>
      <c r="O12" s="26">
        <f>O10+O11</f>
        <v>13000000</v>
      </c>
      <c r="P12" s="33" t="s">
        <v>28</v>
      </c>
      <c r="Q12" s="5"/>
      <c r="R12" s="5"/>
      <c r="S12" s="5"/>
      <c r="T12" s="5"/>
    </row>
    <row r="13" spans="1:20" ht="15" x14ac:dyDescent="0.2">
      <c r="A13" s="28" t="s">
        <v>29</v>
      </c>
      <c r="B13" s="31"/>
      <c r="C13" s="30"/>
      <c r="D13" s="34">
        <f t="shared" ref="D13:E13" si="6">D12/D8</f>
        <v>0.88668651116549757</v>
      </c>
      <c r="E13" s="34">
        <f t="shared" si="6"/>
        <v>0.85644792964583305</v>
      </c>
      <c r="F13" s="34"/>
      <c r="G13" s="34">
        <f>G12/G8</f>
        <v>0.82677131301968931</v>
      </c>
      <c r="H13" s="5"/>
      <c r="I13" s="34">
        <f>I12/I8</f>
        <v>0.80221257633592613</v>
      </c>
      <c r="J13" s="5"/>
      <c r="K13" s="5"/>
      <c r="L13" s="5"/>
      <c r="M13" s="5"/>
      <c r="N13" s="35"/>
      <c r="O13" s="36">
        <f>O12/O8</f>
        <v>0.76696165191740417</v>
      </c>
      <c r="P13" s="37" t="s">
        <v>30</v>
      </c>
      <c r="Q13" s="5"/>
      <c r="R13" s="5"/>
      <c r="S13" s="5"/>
      <c r="T13" s="5"/>
    </row>
    <row r="14" spans="1:20" ht="15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27"/>
      <c r="P14" s="5"/>
      <c r="Q14" s="5"/>
      <c r="R14" s="5"/>
      <c r="S14" s="5"/>
      <c r="T14" s="5"/>
    </row>
    <row r="15" spans="1:20" ht="15" x14ac:dyDescent="0.2">
      <c r="A15" s="38" t="s">
        <v>31</v>
      </c>
      <c r="B15" s="27"/>
      <c r="C15" s="27"/>
      <c r="D15" s="26">
        <f t="shared" ref="D15:E15" si="7">D8-D12</f>
        <v>1661326</v>
      </c>
      <c r="E15" s="26">
        <f t="shared" si="7"/>
        <v>2178973</v>
      </c>
      <c r="F15" s="26"/>
      <c r="G15" s="26">
        <f>G8-G12</f>
        <v>2723816</v>
      </c>
      <c r="H15" s="27"/>
      <c r="I15" s="26">
        <f>I8-I12</f>
        <v>3205181</v>
      </c>
      <c r="J15" s="27"/>
      <c r="K15" s="27"/>
      <c r="L15" s="27"/>
      <c r="M15" s="27"/>
      <c r="N15" s="39"/>
      <c r="O15" s="26">
        <f>O8-O12</f>
        <v>3950000</v>
      </c>
      <c r="P15" s="37" t="s">
        <v>31</v>
      </c>
      <c r="Q15" s="5"/>
      <c r="R15" s="5"/>
      <c r="S15" s="5"/>
      <c r="T15" s="5"/>
    </row>
    <row r="16" spans="1:20" ht="15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15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5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5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5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5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5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5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5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5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5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5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5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5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5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5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5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5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5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5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5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5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5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5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5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5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5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5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5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5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5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5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5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5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5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5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5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5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5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5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5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5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15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15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15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15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15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15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15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15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15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15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15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15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15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15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15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15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15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15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15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15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15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15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15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15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15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15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15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15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15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15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15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15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15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15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15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15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15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15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15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15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15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15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15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15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15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15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15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15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15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15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15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15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15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15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15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15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15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15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15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15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15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15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15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15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15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15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15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15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15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15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15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15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15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15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15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15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15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15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15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15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15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15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15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15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15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15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15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15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15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15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15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15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15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15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15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15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15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15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15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15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15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15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15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15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15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15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15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15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15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15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15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15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15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15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15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15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15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15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15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15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15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15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15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15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15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15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15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15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15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15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15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15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15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15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15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15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15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15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15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15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15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15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15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15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15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15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15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15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15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15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15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15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15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15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15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15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15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15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15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15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15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15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15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15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15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15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15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15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15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15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15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15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15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15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15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15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15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15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15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15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15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15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15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15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15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15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15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15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15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15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15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15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15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15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15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15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15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15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15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15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15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15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15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15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15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15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15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15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15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15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15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15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15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15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15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15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15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15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15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15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15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15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15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15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15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15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15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15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15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15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15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15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15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15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15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15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15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15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15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15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15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15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15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15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15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15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15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15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15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15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15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15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15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15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15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15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15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15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15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15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15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15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15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15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15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15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15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15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15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15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15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15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15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15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15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15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15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15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15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15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15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15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15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15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15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15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15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15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15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15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15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15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15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15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15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15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15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15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15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15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15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15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15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15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15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15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15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15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15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15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15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15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15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15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15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15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15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15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15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15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15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15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15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15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15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15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15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15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15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15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15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15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15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15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15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15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15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15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15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15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15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15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15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15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15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15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15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15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15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15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15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15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15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15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15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15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15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15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15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15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15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15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15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15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15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15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15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15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15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15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15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15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15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15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15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15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15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15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15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15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15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15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15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15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15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15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15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15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15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15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15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15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15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15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15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15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15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15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15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15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15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15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15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15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15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15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15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15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15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15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15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15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15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15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15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15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15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15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15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15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t="15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t="15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t="15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t="15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t="15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t="15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t="15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t="15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t="15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t="15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t="15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t="15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t="15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t="15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t="15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15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t="15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15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t="15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15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t="15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t="15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t="15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15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t="15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15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t="15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t="15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t="15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t="15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t="15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t="15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t="15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15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t="15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15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t="15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15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t="15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15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t="15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15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t="15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15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t="15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15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t="15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t="15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t="15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t="15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t="15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t="15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15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15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15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15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15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15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15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15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15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15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15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15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15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15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15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15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15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15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15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15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15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15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15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15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15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15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15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15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15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15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15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15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15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15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15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15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15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15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15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15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15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t="15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t="15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t="15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t="15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15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t="15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15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t="15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15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t="15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15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t="15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15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t="15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15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t="15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15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t="15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15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t="15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15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t="15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15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t="15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15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t="15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15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t="15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15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t="15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15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t="15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15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t="15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t="15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t="15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t="15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t="15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t="15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t="15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t="15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t="15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t="15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15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t="15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t="15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t="15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t="15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t="15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t="15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t="15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t="15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t="15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t="15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t="15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t="15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t="15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t="15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t="15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t="15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t="15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t="15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t="15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t="15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t="15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t="15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t="15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t="15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t="15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t="15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t="15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t="15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t="15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t="15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15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t="15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15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t="15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15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t="15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t="15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t="15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15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t="15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t="15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t="15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t="15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t="15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t="15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t="15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t="15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t="15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t="15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t="15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t="15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t="15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t="15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t="15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t="15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t="15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t="15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t="15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t="15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15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t="15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t="15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t="15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t="15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t="15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t="15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t="15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t="15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t="15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t="15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t="15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t="15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t="15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15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t="15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t="15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t="15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t="15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t="15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t="15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t="15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15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t="15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15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t="15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15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t="15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15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t="15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t="15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t="15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t="15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t="15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t="15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t="15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t="15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t="15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t="15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t="15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t="15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t="15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t="15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t="15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t="15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t="15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t="15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t="15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t="15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t="15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t="15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t="15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t="15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t="15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t="15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t="15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t="15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15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t="15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15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t="15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t="15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t="15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t="15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t="15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15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t="15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15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t="15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t="15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t="15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t="15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t="15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t="15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t="15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t="15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t="15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t="15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t="15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t="15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15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t="15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15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t="15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t="15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t="15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t="15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t="15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15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t="15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15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t="15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15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t="15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15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t="15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15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t="15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t="15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t="15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t="15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t="15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t="15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t="15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t="15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t="15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t="15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t="15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t="15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15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t="15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t="15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t="15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t="15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t="15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15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t="15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t="15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t="15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t="15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t="15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t="15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t="15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15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t="15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15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t="15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15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t="15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15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t="15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15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t="15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15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t="15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t="15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t="15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t="15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15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t="15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15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t="15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15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t="15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15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t="15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t="15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t="15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15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t="15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15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t="15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15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t="15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15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t="15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15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t="15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15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t="15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15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t="15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15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t="15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15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t="15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15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t="15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15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t="15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15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t="15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15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t="15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t="15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t="15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t="15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15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t="15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15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t="15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15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t="15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15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t="15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15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t="15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15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t="15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15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t="15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15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t="15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15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t="15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15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t="15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t="15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t="15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t="15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t="15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t="15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t="15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t="15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t="15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t="15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t="15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t="15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t="15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t="15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t="15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t="15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t="15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t="15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t="15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t="15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t="15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t="15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t="15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t="15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t="15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t="15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t="15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t="15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t="15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t="15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t="15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t="15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t="15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t="15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t="15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t="15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t="15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t="15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t="15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t="15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t="15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t="15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t="15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t="15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t="15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t="15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t="15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t="15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t="15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t="15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t="15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t="15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t="15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t="15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t="15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t="15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t="15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t="15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t="15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t="15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t="15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t="15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t="15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t="15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t="15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t="15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t="15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t="15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t="15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t="15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t="15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t="15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t="15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t="15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t="15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t="15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t="15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t="15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t="15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t="15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t="15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t="15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t="15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t="15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t="15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t="15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t="15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t="15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t="15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t="15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t="15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t="15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t="15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t="15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t="15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t="15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t="15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t="15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t="15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t="15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t="15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t="15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t="15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t="15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t="15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t="15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t="15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t="15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t="15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t="15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t="15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t="15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t="15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t="15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</sheetData>
  <conditionalFormatting sqref="L3 F3:F8 J3:J8 M3:M8 H3:H8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portfolio HYPOX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petr hofmann</cp:lastModifiedBy>
  <dcterms:modified xsi:type="dcterms:W3CDTF">2026-09-20T18:44:13Z</dcterms:modified>
  <cp:category/>
</cp:coreProperties>
</file>